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760" yWindow="32760" windowWidth="15375" windowHeight="7425"/>
  </bookViews>
  <sheets>
    <sheet name="ENTRY FORM" sheetId="3" r:id="rId1"/>
    <sheet name="HOTEL" sheetId="4" r:id="rId2"/>
  </sheets>
  <definedNames>
    <definedName name="_xlnm.Print_Area" localSheetId="0">'ENTRY FORM'!$A$1:$N$48</definedName>
    <definedName name="_xlnm.Print_Area" localSheetId="1">HOTEL!$A$1:$J$36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8" i="4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N29" i="3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Q43"/>
  <c r="Q42"/>
  <c r="Q41"/>
  <c r="Q40"/>
  <c r="Q39"/>
  <c r="Q38"/>
  <c r="Q37"/>
  <c r="Q36"/>
  <c r="Q35"/>
  <c r="Q34"/>
  <c r="I5" i="4"/>
  <c r="I29"/>
  <c r="H30" i="3"/>
  <c r="D44"/>
  <c r="I46"/>
  <c r="F30"/>
  <c r="B44"/>
  <c r="H46"/>
  <c r="A48"/>
  <c r="C48"/>
  <c r="N34"/>
  <c r="N35"/>
  <c r="N36"/>
  <c r="N37"/>
  <c r="N38"/>
  <c r="N39"/>
  <c r="N40"/>
  <c r="N41"/>
  <c r="N42"/>
  <c r="N43"/>
  <c r="K47"/>
  <c r="R43"/>
  <c r="R42"/>
  <c r="R41"/>
  <c r="R40"/>
  <c r="R39"/>
  <c r="R38"/>
  <c r="R37"/>
  <c r="R36"/>
  <c r="R35"/>
  <c r="P34"/>
  <c r="R34"/>
  <c r="O34"/>
  <c r="L30"/>
  <c r="F44"/>
  <c r="J46"/>
  <c r="J30"/>
  <c r="N30"/>
  <c r="K46"/>
  <c r="L46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M46"/>
  <c r="D30"/>
  <c r="B30"/>
</calcChain>
</file>

<file path=xl/sharedStrings.xml><?xml version="1.0" encoding="utf-8"?>
<sst xmlns="http://schemas.openxmlformats.org/spreadsheetml/2006/main" count="67" uniqueCount="41">
  <si>
    <t xml:space="preserve"> </t>
  </si>
  <si>
    <t>Country</t>
  </si>
  <si>
    <t>Mr./Ms.</t>
  </si>
  <si>
    <t>Age</t>
  </si>
  <si>
    <t>Kyu-Dan</t>
  </si>
  <si>
    <t>Family  / First Name</t>
  </si>
  <si>
    <t>Attend as Student</t>
  </si>
  <si>
    <t>Club Name</t>
  </si>
  <si>
    <t>With 
Bogu</t>
  </si>
  <si>
    <t>Student</t>
  </si>
  <si>
    <t>Teacher
leader</t>
  </si>
  <si>
    <t>e-mail: ejk.community@gmail.com</t>
  </si>
  <si>
    <t>Contact person / Mobile</t>
  </si>
  <si>
    <t>Entry form of 10th Godo Keikokai</t>
  </si>
  <si>
    <t>W/O
Bogu</t>
  </si>
  <si>
    <t>With
Bogu</t>
  </si>
  <si>
    <t>Dinner</t>
  </si>
  <si>
    <t>Dinner
Adult</t>
  </si>
  <si>
    <t>Rank</t>
  </si>
  <si>
    <t>Teacher, Dojo leader, Adult</t>
  </si>
  <si>
    <t>Fee</t>
  </si>
  <si>
    <t>Dinner
Junior</t>
  </si>
  <si>
    <t>Dinner
Infant</t>
  </si>
  <si>
    <t>Welcome
Dinner</t>
  </si>
  <si>
    <t>Total</t>
  </si>
  <si>
    <t>Hotel accommodation Request</t>
  </si>
  <si>
    <t>1.Kendo Students(ST)
2.Adults - Over 19(AD)
3,Leader/Teacher(LD)
4.Family(FM)</t>
  </si>
  <si>
    <r>
      <t xml:space="preserve">Adult (19yrs - )
</t>
    </r>
    <r>
      <rPr>
        <b/>
        <sz val="9"/>
        <rFont val="Calibri"/>
        <family val="2"/>
      </rPr>
      <t>€</t>
    </r>
    <r>
      <rPr>
        <b/>
        <sz val="9"/>
        <rFont val="Arial"/>
        <family val="2"/>
      </rPr>
      <t>30.</t>
    </r>
  </si>
  <si>
    <t>Welcome Dinner (Family member)</t>
  </si>
  <si>
    <t>Junior (with DNR)
€20.</t>
  </si>
  <si>
    <t>Infant(under 2yr Only seat) € 0.</t>
  </si>
  <si>
    <t>*Please provide &amp; pay total amount to event organizer on arrival date by cash.</t>
  </si>
  <si>
    <t>*Rooming will be adjusted by event organizer. Please accept room together with other club member.</t>
  </si>
  <si>
    <t>*Room can be checked in after 14:00. And check-out must be completed before 10:00.</t>
  </si>
  <si>
    <t>*Sheets and towels included in the room. Free Wi-Fi. Free luggage room. Free parking.</t>
  </si>
  <si>
    <t>Keiko
11Jan</t>
  </si>
  <si>
    <t>Keiko
12Jan</t>
  </si>
  <si>
    <t>Dinner
11Jan</t>
  </si>
  <si>
    <t>keiko
12Jan</t>
  </si>
  <si>
    <r>
      <t>*Kendo Student(under 18years)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Book Antiqua"/>
        <family val="1"/>
      </rPr>
      <t>€40</t>
    </r>
    <r>
      <rPr>
        <b/>
        <sz val="11"/>
        <color theme="1"/>
        <rFont val="Arial"/>
        <family val="2"/>
      </rPr>
      <t xml:space="preserve">.pp for room sharing &amp; </t>
    </r>
    <r>
      <rPr>
        <b/>
        <sz val="11"/>
        <color theme="1"/>
        <rFont val="Book Antiqua"/>
        <family val="1"/>
      </rPr>
      <t>€</t>
    </r>
    <r>
      <rPr>
        <b/>
        <sz val="11"/>
        <color theme="1"/>
        <rFont val="Arial"/>
        <family val="2"/>
      </rPr>
      <t>45.pp</t>
    </r>
    <r>
      <rPr>
        <sz val="11"/>
        <color theme="1" tint="0.34998626667073579"/>
        <rFont val="Arial"/>
        <family val="2"/>
      </rPr>
      <t xml:space="preserve"> for Adult Twin or Double room. </t>
    </r>
  </si>
  <si>
    <r>
      <t xml:space="preserve">*Due to follow of group booking condition, your booking change &amp; cancel accept by </t>
    </r>
    <r>
      <rPr>
        <b/>
        <sz val="11"/>
        <color theme="1"/>
        <rFont val="Arial"/>
        <family val="2"/>
      </rPr>
      <t>14th December 2019</t>
    </r>
    <r>
      <rPr>
        <sz val="11"/>
        <color theme="1" tint="0.34998626667073579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</si>
</sst>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>
  <numFmts count="3">
    <numFmt numFmtId="164" formatCode="dd\/mm\/yy"/>
    <numFmt numFmtId="165" formatCode="&quot;€&quot;#,##0"/>
    <numFmt numFmtId="166" formatCode="#&quot;dan&quot;"/>
  </numFmts>
  <fonts count="45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5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u/>
      <sz val="16"/>
      <color indexed="17"/>
      <name val="Arial"/>
      <family val="2"/>
    </font>
    <font>
      <b/>
      <sz val="12"/>
      <color indexed="19"/>
      <name val="Arial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1"/>
      <color rgb="FF008000"/>
      <name val="Arial"/>
      <family val="2"/>
    </font>
    <font>
      <b/>
      <sz val="10"/>
      <color rgb="FF008000"/>
      <name val="Arial"/>
      <family val="2"/>
    </font>
    <font>
      <b/>
      <sz val="9"/>
      <color rgb="FF008000"/>
      <name val="Arial"/>
      <family val="2"/>
    </font>
    <font>
      <b/>
      <sz val="12"/>
      <color rgb="FF008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4"/>
      <color theme="9" tint="-0.499984740745262"/>
      <name val="Arial"/>
      <family val="2"/>
    </font>
    <font>
      <b/>
      <sz val="14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0"/>
      <name val="Arial"/>
      <family val="2"/>
    </font>
    <font>
      <b/>
      <strike/>
      <sz val="10"/>
      <color theme="3" tint="-0.249977111117893"/>
      <name val="Arial"/>
      <family val="2"/>
    </font>
    <font>
      <b/>
      <u/>
      <sz val="16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1"/>
      <name val="Arial"/>
      <family val="2"/>
    </font>
    <font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1"/>
      <color theme="1"/>
      <name val="Book Antiqua"/>
      <family val="1"/>
    </font>
    <font>
      <b/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/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5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1" tint="0.499984740745262"/>
      </right>
      <top style="thin">
        <color theme="0"/>
      </top>
      <bottom style="thin">
        <color indexed="55"/>
      </bottom>
      <diagonal/>
    </border>
    <border>
      <left style="thin">
        <color theme="1" tint="0.499984740745262"/>
      </left>
      <right/>
      <top/>
      <bottom style="thin">
        <color indexed="9"/>
      </bottom>
      <diagonal/>
    </border>
    <border>
      <left style="thin">
        <color indexed="55"/>
      </left>
      <right style="thin">
        <color theme="1" tint="0.499984740745262"/>
      </right>
      <top style="thin">
        <color indexed="55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indexed="9"/>
      </top>
      <bottom style="thin">
        <color indexed="9"/>
      </bottom>
      <diagonal/>
    </border>
    <border>
      <left style="thin">
        <color theme="1" tint="0.499984740745262"/>
      </left>
      <right/>
      <top style="thick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ck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ck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ck">
        <color indexed="64"/>
      </top>
      <bottom style="thin">
        <color theme="1" tint="0.499984740745262"/>
      </bottom>
      <diagonal/>
    </border>
    <border>
      <left style="thin">
        <color indexed="9"/>
      </left>
      <right style="thin">
        <color theme="1" tint="0.499984740745262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9"/>
      </top>
      <bottom style="medium">
        <color auto="1"/>
      </bottom>
      <diagonal/>
    </border>
    <border>
      <left style="thin">
        <color indexed="55"/>
      </left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auto="1"/>
      </bottom>
      <diagonal/>
    </border>
    <border>
      <left/>
      <right style="thin">
        <color indexed="55"/>
      </right>
      <top style="thin">
        <color indexed="55"/>
      </top>
      <bottom style="medium">
        <color auto="1"/>
      </bottom>
      <diagonal/>
    </border>
    <border>
      <left style="thin">
        <color indexed="55"/>
      </left>
      <right style="thin">
        <color theme="1" tint="0.499984740745262"/>
      </right>
      <top style="thin">
        <color indexed="55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ck">
        <color indexed="64"/>
      </bottom>
      <diagonal/>
    </border>
    <border>
      <left/>
      <right/>
      <top style="thin">
        <color indexed="55"/>
      </top>
      <bottom style="thick">
        <color indexed="64"/>
      </bottom>
      <diagonal/>
    </border>
    <border>
      <left/>
      <right style="thin">
        <color indexed="55"/>
      </right>
      <top style="thin">
        <color indexed="55"/>
      </top>
      <bottom style="thick">
        <color indexed="64"/>
      </bottom>
      <diagonal/>
    </border>
    <border>
      <left/>
      <right style="thin">
        <color theme="1" tint="0.499984740745262"/>
      </right>
      <top style="thin">
        <color indexed="9"/>
      </top>
      <bottom style="thin">
        <color indexed="55"/>
      </bottom>
      <diagonal/>
    </border>
    <border>
      <left style="thin">
        <color theme="1" tint="0.499984740745262"/>
      </left>
      <right/>
      <top style="thin">
        <color indexed="9"/>
      </top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ck">
        <color indexed="64"/>
      </bottom>
      <diagonal/>
    </border>
    <border>
      <left style="thin">
        <color indexed="55"/>
      </left>
      <right style="thin">
        <color theme="1" tint="0.499984740745262"/>
      </right>
      <top style="thin">
        <color indexed="55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2" fillId="0" borderId="20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4" fillId="0" borderId="68" xfId="0" applyFont="1" applyFill="1" applyBorder="1" applyAlignment="1" applyProtection="1">
      <alignment horizontal="center" vertical="center" wrapText="1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7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 applyProtection="1">
      <alignment horizontal="center" vertical="center"/>
    </xf>
    <xf numFmtId="0" fontId="14" fillId="4" borderId="36" xfId="0" applyFont="1" applyFill="1" applyBorder="1" applyAlignment="1" applyProtection="1">
      <alignment horizontal="center" vertical="center" wrapText="1"/>
    </xf>
    <xf numFmtId="0" fontId="14" fillId="4" borderId="38" xfId="0" applyFont="1" applyFill="1" applyBorder="1" applyAlignment="1" applyProtection="1">
      <alignment horizontal="center" vertical="center" wrapText="1"/>
    </xf>
    <xf numFmtId="0" fontId="14" fillId="4" borderId="38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40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/>
    </xf>
    <xf numFmtId="0" fontId="14" fillId="7" borderId="0" xfId="0" applyFont="1" applyFill="1" applyProtection="1">
      <alignment vertical="center"/>
    </xf>
    <xf numFmtId="0" fontId="14" fillId="7" borderId="0" xfId="0" applyNumberFormat="1" applyFont="1" applyFill="1" applyProtection="1">
      <alignment vertical="center"/>
    </xf>
    <xf numFmtId="0" fontId="7" fillId="3" borderId="35" xfId="0" applyFont="1" applyFill="1" applyBorder="1" applyAlignment="1" applyProtection="1">
      <alignment horizontal="center" vertical="center"/>
    </xf>
    <xf numFmtId="0" fontId="7" fillId="3" borderId="47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32" fillId="5" borderId="62" xfId="0" applyFont="1" applyFill="1" applyBorder="1" applyAlignment="1" applyProtection="1">
      <alignment horizontal="center" vertical="center" wrapText="1"/>
    </xf>
    <xf numFmtId="16" fontId="32" fillId="5" borderId="63" xfId="0" applyNumberFormat="1" applyFont="1" applyFill="1" applyBorder="1" applyAlignment="1" applyProtection="1">
      <alignment horizontal="center" vertical="center" wrapText="1"/>
    </xf>
    <xf numFmtId="0" fontId="32" fillId="5" borderId="6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3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9" fillId="0" borderId="59" xfId="0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vertical="center"/>
    </xf>
    <xf numFmtId="0" fontId="16" fillId="0" borderId="0" xfId="0" applyFo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5" fillId="0" borderId="60" xfId="0" applyFont="1" applyFill="1" applyBorder="1" applyAlignment="1" applyProtection="1">
      <alignment horizontal="center" vertical="center" wrapText="1"/>
    </xf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4" fillId="8" borderId="31" xfId="0" applyFont="1" applyFill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 applyProtection="1">
      <alignment horizontal="center" vertical="center"/>
      <protection locked="0"/>
    </xf>
    <xf numFmtId="0" fontId="4" fillId="8" borderId="21" xfId="0" applyFont="1" applyFill="1" applyBorder="1" applyAlignment="1" applyProtection="1">
      <alignment vertical="center" wrapText="1"/>
      <protection locked="0"/>
    </xf>
    <xf numFmtId="0" fontId="7" fillId="8" borderId="33" xfId="0" applyFont="1" applyFill="1" applyBorder="1" applyAlignment="1" applyProtection="1">
      <alignment horizontal="center" vertical="center"/>
      <protection locked="0"/>
    </xf>
    <xf numFmtId="0" fontId="7" fillId="8" borderId="35" xfId="0" applyFont="1" applyFill="1" applyBorder="1" applyAlignment="1" applyProtection="1">
      <alignment horizontal="center" vertical="center"/>
      <protection locked="0"/>
    </xf>
    <xf numFmtId="0" fontId="0" fillId="0" borderId="66" xfId="0" applyFill="1" applyBorder="1" applyAlignment="1" applyProtection="1">
      <alignment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27" xfId="0" applyFont="1" applyBorder="1" applyAlignment="1" applyProtection="1">
      <alignment vertical="center"/>
      <protection locked="0"/>
    </xf>
    <xf numFmtId="0" fontId="36" fillId="0" borderId="27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13" fillId="3" borderId="72" xfId="0" applyFont="1" applyFill="1" applyBorder="1" applyAlignment="1" applyProtection="1">
      <alignment horizontal="center" vertical="center" wrapText="1"/>
    </xf>
    <xf numFmtId="0" fontId="7" fillId="2" borderId="73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1" fillId="0" borderId="0" xfId="0" applyFont="1" applyFill="1" applyBorder="1" applyAlignment="1" applyProtection="1">
      <alignment horizontal="center" vertical="top" wrapText="1"/>
      <protection locked="0"/>
    </xf>
    <xf numFmtId="0" fontId="42" fillId="0" borderId="0" xfId="0" applyFont="1" applyFill="1" applyBorder="1" applyAlignment="1" applyProtection="1">
      <alignment horizontal="center" vertical="top" wrapText="1"/>
    </xf>
    <xf numFmtId="165" fontId="42" fillId="0" borderId="0" xfId="0" applyNumberFormat="1" applyFont="1" applyFill="1" applyBorder="1" applyAlignment="1" applyProtection="1">
      <alignment horizontal="center" vertical="top"/>
    </xf>
    <xf numFmtId="0" fontId="42" fillId="0" borderId="0" xfId="0" applyFont="1" applyFill="1" applyBorder="1" applyAlignment="1" applyProtection="1">
      <alignment horizontal="center" vertical="top"/>
    </xf>
    <xf numFmtId="0" fontId="41" fillId="0" borderId="0" xfId="0" applyFont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9" fillId="0" borderId="0" xfId="0" applyFo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164" fontId="24" fillId="0" borderId="5" xfId="0" applyNumberFormat="1" applyFont="1" applyBorder="1" applyAlignment="1" applyProtection="1">
      <alignment horizontal="center" vertical="center"/>
      <protection locked="0"/>
    </xf>
    <xf numFmtId="164" fontId="24" fillId="0" borderId="34" xfId="0" applyNumberFormat="1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vertical="center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164" fontId="24" fillId="0" borderId="74" xfId="0" applyNumberFormat="1" applyFont="1" applyBorder="1" applyAlignment="1" applyProtection="1">
      <alignment horizontal="center" vertical="center"/>
      <protection locked="0"/>
    </xf>
    <xf numFmtId="164" fontId="24" fillId="0" borderId="75" xfId="0" applyNumberFormat="1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166" fontId="26" fillId="0" borderId="6" xfId="0" applyNumberFormat="1" applyFont="1" applyBorder="1" applyAlignment="1" applyProtection="1">
      <alignment horizontal="center" vertical="center"/>
      <protection locked="0"/>
    </xf>
    <xf numFmtId="164" fontId="27" fillId="0" borderId="5" xfId="0" applyNumberFormat="1" applyFont="1" applyBorder="1" applyAlignment="1" applyProtection="1">
      <alignment horizontal="center" vertical="center"/>
      <protection locked="0"/>
    </xf>
    <xf numFmtId="164" fontId="27" fillId="0" borderId="34" xfId="0" applyNumberFormat="1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166" fontId="26" fillId="0" borderId="51" xfId="0" applyNumberFormat="1" applyFont="1" applyBorder="1" applyAlignment="1" applyProtection="1">
      <alignment horizontal="center" vertical="center"/>
      <protection locked="0"/>
    </xf>
    <xf numFmtId="164" fontId="27" fillId="0" borderId="50" xfId="0" applyNumberFormat="1" applyFont="1" applyBorder="1" applyAlignment="1" applyProtection="1">
      <alignment horizontal="center" vertical="center"/>
      <protection locked="0"/>
    </xf>
    <xf numFmtId="164" fontId="27" fillId="0" borderId="52" xfId="0" applyNumberFormat="1" applyFont="1" applyBorder="1" applyAlignment="1" applyProtection="1">
      <alignment horizontal="center" vertical="center"/>
      <protection locked="0"/>
    </xf>
    <xf numFmtId="165" fontId="24" fillId="0" borderId="34" xfId="0" applyNumberFormat="1" applyFont="1" applyBorder="1" applyAlignment="1" applyProtection="1">
      <alignment horizontal="center" vertical="center"/>
      <protection hidden="1"/>
    </xf>
    <xf numFmtId="165" fontId="24" fillId="0" borderId="75" xfId="0" applyNumberFormat="1" applyFont="1" applyBorder="1" applyAlignment="1" applyProtection="1">
      <alignment horizontal="center" vertical="center"/>
      <protection hidden="1"/>
    </xf>
    <xf numFmtId="0" fontId="25" fillId="0" borderId="37" xfId="0" applyFont="1" applyBorder="1" applyAlignment="1" applyProtection="1">
      <alignment horizontal="center" vertical="center"/>
      <protection hidden="1"/>
    </xf>
    <xf numFmtId="0" fontId="25" fillId="0" borderId="39" xfId="0" applyFont="1" applyBorder="1" applyAlignment="1" applyProtection="1">
      <alignment horizontal="center" vertical="center"/>
      <protection hidden="1"/>
    </xf>
    <xf numFmtId="165" fontId="27" fillId="0" borderId="34" xfId="0" applyNumberFormat="1" applyFont="1" applyBorder="1" applyAlignment="1" applyProtection="1">
      <alignment horizontal="center" vertical="center"/>
      <protection hidden="1"/>
    </xf>
    <xf numFmtId="165" fontId="27" fillId="0" borderId="52" xfId="0" applyNumberFormat="1" applyFont="1" applyBorder="1" applyAlignment="1" applyProtection="1">
      <alignment horizontal="center" vertical="center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28" fillId="0" borderId="64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165" fontId="37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31" fillId="0" borderId="23" xfId="0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31" fillId="0" borderId="2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left" vertical="center"/>
      <protection locked="0"/>
    </xf>
    <xf numFmtId="0" fontId="26" fillId="0" borderId="16" xfId="0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31" fillId="0" borderId="26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alignment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30" xfId="0" applyFont="1" applyFill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alignment horizontal="left" vertical="center"/>
      <protection locked="0"/>
    </xf>
    <xf numFmtId="0" fontId="22" fillId="0" borderId="69" xfId="0" applyFont="1" applyBorder="1" applyAlignment="1" applyProtection="1">
      <alignment horizontal="left" vertical="center"/>
      <protection locked="0"/>
    </xf>
    <xf numFmtId="0" fontId="22" fillId="0" borderId="70" xfId="0" applyFont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1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2" fillId="3" borderId="3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3" fillId="0" borderId="15" xfId="0" applyFont="1" applyBorder="1" applyAlignment="1" applyProtection="1">
      <alignment horizontal="left" vertical="center"/>
      <protection locked="0"/>
    </xf>
    <xf numFmtId="0" fontId="33" fillId="0" borderId="16" xfId="0" applyFont="1" applyBorder="1" applyAlignment="1" applyProtection="1">
      <alignment horizontal="left" vertical="center"/>
      <protection locked="0"/>
    </xf>
    <xf numFmtId="0" fontId="33" fillId="0" borderId="17" xfId="0" applyFont="1" applyBorder="1" applyAlignment="1" applyProtection="1">
      <alignment horizontal="left" vertical="center"/>
      <protection locked="0"/>
    </xf>
    <xf numFmtId="0" fontId="26" fillId="0" borderId="48" xfId="0" applyFont="1" applyBorder="1" applyAlignment="1" applyProtection="1">
      <alignment horizontal="left" vertical="center"/>
      <protection locked="0"/>
    </xf>
    <xf numFmtId="0" fontId="26" fillId="0" borderId="43" xfId="0" applyFont="1" applyBorder="1" applyAlignment="1" applyProtection="1">
      <alignment horizontal="left" vertical="center"/>
      <protection locked="0"/>
    </xf>
    <xf numFmtId="0" fontId="26" fillId="0" borderId="49" xfId="0" applyFont="1" applyBorder="1" applyAlignment="1" applyProtection="1">
      <alignment horizontal="left" vertical="center"/>
      <protection locked="0"/>
    </xf>
    <xf numFmtId="0" fontId="29" fillId="0" borderId="45" xfId="0" applyFont="1" applyFill="1" applyBorder="1" applyAlignment="1" applyProtection="1">
      <alignment horizontal="center" vertical="center"/>
      <protection locked="0"/>
    </xf>
    <xf numFmtId="0" fontId="15" fillId="6" borderId="18" xfId="0" applyFont="1" applyFill="1" applyBorder="1" applyAlignment="1" applyProtection="1">
      <alignment horizontal="center"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/>
    </xf>
    <xf numFmtId="165" fontId="21" fillId="0" borderId="46" xfId="0" applyNumberFormat="1" applyFont="1" applyBorder="1" applyAlignment="1" applyProtection="1">
      <alignment horizontal="center" vertical="center"/>
      <protection hidden="1"/>
    </xf>
    <xf numFmtId="0" fontId="30" fillId="0" borderId="54" xfId="0" applyFont="1" applyBorder="1" applyAlignment="1" applyProtection="1">
      <alignment horizontal="center" vertical="center"/>
    </xf>
    <xf numFmtId="0" fontId="30" fillId="0" borderId="53" xfId="0" applyFont="1" applyBorder="1" applyAlignment="1" applyProtection="1">
      <alignment horizontal="center" vertical="center"/>
    </xf>
    <xf numFmtId="0" fontId="30" fillId="0" borderId="42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 wrapText="1"/>
    </xf>
    <xf numFmtId="0" fontId="15" fillId="0" borderId="61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165" fontId="20" fillId="0" borderId="53" xfId="0" applyNumberFormat="1" applyFont="1" applyBorder="1" applyAlignment="1" applyProtection="1">
      <alignment horizontal="center" vertical="center"/>
      <protection hidden="1"/>
    </xf>
    <xf numFmtId="165" fontId="20" fillId="0" borderId="55" xfId="0" applyNumberFormat="1" applyFont="1" applyBorder="1" applyAlignment="1" applyProtection="1">
      <alignment horizontal="center" vertical="center"/>
      <protection hidden="1"/>
    </xf>
    <xf numFmtId="165" fontId="20" fillId="0" borderId="43" xfId="0" applyNumberFormat="1" applyFont="1" applyBorder="1" applyAlignment="1" applyProtection="1">
      <alignment horizontal="center" vertical="center"/>
      <protection hidden="1"/>
    </xf>
    <xf numFmtId="165" fontId="20" fillId="0" borderId="4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12" fillId="8" borderId="28" xfId="0" applyFont="1" applyFill="1" applyBorder="1" applyAlignment="1" applyProtection="1">
      <alignment horizontal="center" vertical="center"/>
      <protection locked="0"/>
    </xf>
    <xf numFmtId="0" fontId="12" fillId="8" borderId="29" xfId="0" applyFont="1" applyFill="1" applyBorder="1" applyAlignment="1" applyProtection="1">
      <alignment horizontal="center" vertical="center"/>
      <protection locked="0"/>
    </xf>
    <xf numFmtId="0" fontId="30" fillId="0" borderId="38" xfId="0" applyFont="1" applyFill="1" applyBorder="1" applyAlignment="1" applyProtection="1">
      <alignment horizontal="center" vertical="center" wrapText="1"/>
    </xf>
    <xf numFmtId="0" fontId="30" fillId="0" borderId="37" xfId="0" applyFont="1" applyFill="1" applyBorder="1" applyAlignment="1" applyProtection="1">
      <alignment horizontal="center" vertical="center" wrapText="1"/>
    </xf>
    <xf numFmtId="165" fontId="30" fillId="0" borderId="38" xfId="0" applyNumberFormat="1" applyFont="1" applyFill="1" applyBorder="1" applyAlignment="1" applyProtection="1">
      <alignment horizontal="center" vertical="center"/>
      <protection hidden="1"/>
    </xf>
    <xf numFmtId="0" fontId="30" fillId="0" borderId="37" xfId="0" applyFont="1" applyFill="1" applyBorder="1" applyAlignment="1" applyProtection="1">
      <alignment horizontal="center" vertical="center"/>
      <protection hidden="1"/>
    </xf>
    <xf numFmtId="0" fontId="11" fillId="8" borderId="18" xfId="0" applyFont="1" applyFill="1" applyBorder="1" applyAlignment="1" applyProtection="1">
      <alignment horizontal="center" vertical="center"/>
      <protection locked="0"/>
    </xf>
    <xf numFmtId="0" fontId="11" fillId="8" borderId="65" xfId="0" applyFont="1" applyFill="1" applyBorder="1" applyAlignment="1" applyProtection="1">
      <alignment horizontal="center" vertical="center"/>
      <protection locked="0"/>
    </xf>
    <xf numFmtId="0" fontId="35" fillId="0" borderId="69" xfId="0" applyFont="1" applyBorder="1" applyAlignment="1" applyProtection="1">
      <alignment horizontal="left" vertical="center"/>
      <protection locked="0"/>
    </xf>
    <xf numFmtId="0" fontId="35" fillId="0" borderId="70" xfId="0" applyFont="1" applyBorder="1" applyAlignment="1" applyProtection="1">
      <alignment horizontal="left" vertical="center"/>
      <protection locked="0"/>
    </xf>
    <xf numFmtId="0" fontId="35" fillId="0" borderId="71" xfId="0" applyFont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left" vertical="center"/>
      <protection locked="0" hidden="1"/>
    </xf>
    <xf numFmtId="0" fontId="44" fillId="0" borderId="65" xfId="0" applyFont="1" applyFill="1" applyBorder="1" applyAlignment="1" applyProtection="1">
      <alignment horizontal="left" vertical="center"/>
      <protection locked="0" hidden="1"/>
    </xf>
    <xf numFmtId="0" fontId="44" fillId="0" borderId="19" xfId="0" applyFont="1" applyFill="1" applyBorder="1" applyAlignment="1" applyProtection="1">
      <alignment horizontal="left" vertical="center"/>
      <protection locked="0" hidden="1"/>
    </xf>
    <xf numFmtId="0" fontId="19" fillId="0" borderId="65" xfId="0" applyFont="1" applyBorder="1" applyAlignment="1" applyProtection="1">
      <alignment horizontal="left" vertical="center"/>
      <protection locked="0" hidden="1"/>
    </xf>
    <xf numFmtId="0" fontId="19" fillId="0" borderId="19" xfId="0" applyFont="1" applyBorder="1" applyAlignment="1" applyProtection="1">
      <alignment horizontal="left" vertical="center"/>
      <protection locked="0" hidden="1"/>
    </xf>
    <xf numFmtId="0" fontId="35" fillId="0" borderId="8" xfId="0" applyFont="1" applyBorder="1" applyAlignment="1" applyProtection="1">
      <alignment horizontal="left" vertical="center"/>
      <protection locked="0"/>
    </xf>
    <xf numFmtId="0" fontId="35" fillId="0" borderId="9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8" borderId="11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3333FF"/>
      <color rgb="FFFF0066"/>
      <color rgb="FF006600"/>
      <color rgb="FF008000"/>
      <color rgb="FFFF9933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6600"/>
    <pageSetUpPr fitToPage="1"/>
  </sheetPr>
  <dimension ref="A1:R48"/>
  <sheetViews>
    <sheetView showGridLines="0" showRowColHeaders="0" tabSelected="1" zoomScaleNormal="100" workbookViewId="0">
      <selection activeCell="E5" sqref="E5:J5"/>
    </sheetView>
  </sheetViews>
  <sheetFormatPr defaultColWidth="5.42578125" defaultRowHeight="12.75"/>
  <cols>
    <col min="1" max="13" width="7.7109375" style="15" customWidth="1"/>
    <col min="14" max="14" width="7.7109375" style="44" customWidth="1"/>
    <col min="15" max="16" width="5.42578125" style="15"/>
    <col min="17" max="17" width="4.42578125" style="15" customWidth="1"/>
    <col min="18" max="19" width="5.42578125" style="15"/>
    <col min="20" max="20" width="5.85546875" style="15" customWidth="1"/>
    <col min="21" max="16384" width="5.42578125" style="15"/>
  </cols>
  <sheetData>
    <row r="1" spans="1:14" ht="22.5" customHeight="1">
      <c r="A1" s="108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7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s="16" customFormat="1" ht="15.75">
      <c r="A3" s="118" t="s">
        <v>11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6.75" customHeight="1">
      <c r="A4" s="109"/>
      <c r="B4" s="109"/>
      <c r="C4" s="109"/>
      <c r="D4" s="109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4" ht="21" customHeight="1">
      <c r="A5" s="111" t="s">
        <v>7</v>
      </c>
      <c r="B5" s="111"/>
      <c r="C5" s="111"/>
      <c r="D5" s="111"/>
      <c r="E5" s="119"/>
      <c r="F5" s="119"/>
      <c r="G5" s="119"/>
      <c r="H5" s="119"/>
      <c r="I5" s="119"/>
      <c r="J5" s="120"/>
      <c r="K5" s="111" t="s">
        <v>1</v>
      </c>
      <c r="L5" s="111"/>
      <c r="M5" s="121"/>
      <c r="N5" s="122"/>
    </row>
    <row r="6" spans="1:14" ht="21" customHeight="1">
      <c r="A6" s="111" t="s">
        <v>12</v>
      </c>
      <c r="B6" s="111"/>
      <c r="C6" s="111"/>
      <c r="D6" s="111"/>
      <c r="E6" s="112"/>
      <c r="F6" s="112"/>
      <c r="G6" s="112"/>
      <c r="H6" s="112"/>
      <c r="I6" s="113"/>
      <c r="J6" s="114"/>
      <c r="K6" s="114"/>
      <c r="L6" s="114"/>
      <c r="M6" s="114"/>
      <c r="N6" s="114"/>
    </row>
    <row r="7" spans="1:14" ht="6.75" customHeigh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14" ht="20.25" customHeight="1">
      <c r="A8" s="124" t="s">
        <v>6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</row>
    <row r="9" spans="1:14" s="21" customFormat="1" ht="32.25" customHeight="1">
      <c r="A9" s="17" t="s">
        <v>9</v>
      </c>
      <c r="B9" s="137" t="s">
        <v>5</v>
      </c>
      <c r="C9" s="138"/>
      <c r="D9" s="138"/>
      <c r="E9" s="138"/>
      <c r="F9" s="138"/>
      <c r="G9" s="18" t="s">
        <v>2</v>
      </c>
      <c r="H9" s="18" t="s">
        <v>3</v>
      </c>
      <c r="I9" s="19" t="s">
        <v>8</v>
      </c>
      <c r="J9" s="18" t="s">
        <v>4</v>
      </c>
      <c r="K9" s="19" t="s">
        <v>35</v>
      </c>
      <c r="L9" s="19" t="s">
        <v>37</v>
      </c>
      <c r="M9" s="20" t="s">
        <v>36</v>
      </c>
      <c r="N9" s="20" t="s">
        <v>20</v>
      </c>
    </row>
    <row r="10" spans="1:14" ht="19.5" customHeight="1">
      <c r="A10" s="22">
        <v>1</v>
      </c>
      <c r="B10" s="127" t="s">
        <v>0</v>
      </c>
      <c r="C10" s="128"/>
      <c r="D10" s="128"/>
      <c r="E10" s="128"/>
      <c r="F10" s="128"/>
      <c r="G10" s="82"/>
      <c r="H10" s="82"/>
      <c r="I10" s="82"/>
      <c r="J10" s="82"/>
      <c r="K10" s="83"/>
      <c r="L10" s="83"/>
      <c r="M10" s="84"/>
      <c r="N10" s="97" t="str">
        <f>IF(ISBLANK($I10),"",IF($L10="yes",25,10))</f>
        <v/>
      </c>
    </row>
    <row r="11" spans="1:14" ht="16.5" customHeight="1">
      <c r="A11" s="23">
        <v>2</v>
      </c>
      <c r="B11" s="127"/>
      <c r="C11" s="128"/>
      <c r="D11" s="128"/>
      <c r="E11" s="128"/>
      <c r="F11" s="128"/>
      <c r="G11" s="82"/>
      <c r="H11" s="82"/>
      <c r="I11" s="82"/>
      <c r="J11" s="82"/>
      <c r="K11" s="83"/>
      <c r="L11" s="83"/>
      <c r="M11" s="84"/>
      <c r="N11" s="97" t="str">
        <f t="shared" ref="N11:N29" si="0">IF(ISBLANK($I11),"",IF($L11="yes",25,10))</f>
        <v/>
      </c>
    </row>
    <row r="12" spans="1:14" ht="16.5" customHeight="1">
      <c r="A12" s="22">
        <v>3</v>
      </c>
      <c r="B12" s="127"/>
      <c r="C12" s="128"/>
      <c r="D12" s="128"/>
      <c r="E12" s="128"/>
      <c r="F12" s="128"/>
      <c r="G12" s="82"/>
      <c r="H12" s="82"/>
      <c r="I12" s="82"/>
      <c r="J12" s="82"/>
      <c r="K12" s="83"/>
      <c r="L12" s="83"/>
      <c r="M12" s="84"/>
      <c r="N12" s="97" t="str">
        <f t="shared" si="0"/>
        <v/>
      </c>
    </row>
    <row r="13" spans="1:14" ht="16.5" customHeight="1">
      <c r="A13" s="23">
        <v>4</v>
      </c>
      <c r="B13" s="127"/>
      <c r="C13" s="128"/>
      <c r="D13" s="128"/>
      <c r="E13" s="128"/>
      <c r="F13" s="128"/>
      <c r="G13" s="82"/>
      <c r="H13" s="82"/>
      <c r="I13" s="82"/>
      <c r="J13" s="82"/>
      <c r="K13" s="83"/>
      <c r="L13" s="83"/>
      <c r="M13" s="84"/>
      <c r="N13" s="97" t="str">
        <f t="shared" si="0"/>
        <v/>
      </c>
    </row>
    <row r="14" spans="1:14" ht="16.5" customHeight="1">
      <c r="A14" s="22">
        <v>5</v>
      </c>
      <c r="B14" s="127"/>
      <c r="C14" s="128"/>
      <c r="D14" s="128"/>
      <c r="E14" s="128"/>
      <c r="F14" s="128"/>
      <c r="G14" s="82"/>
      <c r="H14" s="82"/>
      <c r="I14" s="82"/>
      <c r="J14" s="82"/>
      <c r="K14" s="83"/>
      <c r="L14" s="83"/>
      <c r="M14" s="84"/>
      <c r="N14" s="97" t="str">
        <f t="shared" si="0"/>
        <v/>
      </c>
    </row>
    <row r="15" spans="1:14" ht="16.5" customHeight="1">
      <c r="A15" s="23">
        <v>6</v>
      </c>
      <c r="B15" s="127"/>
      <c r="C15" s="128"/>
      <c r="D15" s="128"/>
      <c r="E15" s="128"/>
      <c r="F15" s="128"/>
      <c r="G15" s="82"/>
      <c r="H15" s="82"/>
      <c r="I15" s="82"/>
      <c r="J15" s="82"/>
      <c r="K15" s="83"/>
      <c r="L15" s="83"/>
      <c r="M15" s="84"/>
      <c r="N15" s="97" t="str">
        <f t="shared" si="0"/>
        <v/>
      </c>
    </row>
    <row r="16" spans="1:14" ht="16.5" customHeight="1">
      <c r="A16" s="22">
        <v>7</v>
      </c>
      <c r="B16" s="127"/>
      <c r="C16" s="128"/>
      <c r="D16" s="128"/>
      <c r="E16" s="128"/>
      <c r="F16" s="128"/>
      <c r="G16" s="82"/>
      <c r="H16" s="82"/>
      <c r="I16" s="82"/>
      <c r="J16" s="82"/>
      <c r="K16" s="83"/>
      <c r="L16" s="83"/>
      <c r="M16" s="84"/>
      <c r="N16" s="97" t="str">
        <f t="shared" si="0"/>
        <v/>
      </c>
    </row>
    <row r="17" spans="1:14" ht="16.5" customHeight="1">
      <c r="A17" s="23">
        <v>8</v>
      </c>
      <c r="B17" s="127"/>
      <c r="C17" s="128"/>
      <c r="D17" s="128"/>
      <c r="E17" s="128"/>
      <c r="F17" s="128"/>
      <c r="G17" s="82"/>
      <c r="H17" s="82"/>
      <c r="I17" s="82"/>
      <c r="J17" s="82"/>
      <c r="K17" s="83"/>
      <c r="L17" s="83"/>
      <c r="M17" s="84"/>
      <c r="N17" s="97" t="str">
        <f t="shared" si="0"/>
        <v/>
      </c>
    </row>
    <row r="18" spans="1:14" ht="16.5" customHeight="1">
      <c r="A18" s="22">
        <v>9</v>
      </c>
      <c r="B18" s="127"/>
      <c r="C18" s="128"/>
      <c r="D18" s="128"/>
      <c r="E18" s="128"/>
      <c r="F18" s="128"/>
      <c r="G18" s="82"/>
      <c r="H18" s="82"/>
      <c r="I18" s="82"/>
      <c r="J18" s="82"/>
      <c r="K18" s="83"/>
      <c r="L18" s="83"/>
      <c r="M18" s="84"/>
      <c r="N18" s="97" t="str">
        <f t="shared" si="0"/>
        <v/>
      </c>
    </row>
    <row r="19" spans="1:14" ht="16.5" customHeight="1">
      <c r="A19" s="23">
        <v>10</v>
      </c>
      <c r="B19" s="127"/>
      <c r="C19" s="128"/>
      <c r="D19" s="128"/>
      <c r="E19" s="128"/>
      <c r="F19" s="128"/>
      <c r="G19" s="82"/>
      <c r="H19" s="82"/>
      <c r="I19" s="82"/>
      <c r="J19" s="82"/>
      <c r="K19" s="83"/>
      <c r="L19" s="83"/>
      <c r="M19" s="84"/>
      <c r="N19" s="97" t="str">
        <f t="shared" si="0"/>
        <v/>
      </c>
    </row>
    <row r="20" spans="1:14" ht="16.5" customHeight="1">
      <c r="A20" s="22">
        <v>11</v>
      </c>
      <c r="B20" s="127"/>
      <c r="C20" s="128"/>
      <c r="D20" s="128"/>
      <c r="E20" s="128"/>
      <c r="F20" s="128"/>
      <c r="G20" s="82"/>
      <c r="H20" s="82"/>
      <c r="I20" s="82"/>
      <c r="J20" s="82"/>
      <c r="K20" s="83"/>
      <c r="L20" s="83"/>
      <c r="M20" s="84"/>
      <c r="N20" s="97" t="str">
        <f t="shared" si="0"/>
        <v/>
      </c>
    </row>
    <row r="21" spans="1:14" ht="16.5" customHeight="1">
      <c r="A21" s="23">
        <v>12</v>
      </c>
      <c r="B21" s="127"/>
      <c r="C21" s="128"/>
      <c r="D21" s="128"/>
      <c r="E21" s="128"/>
      <c r="F21" s="128"/>
      <c r="G21" s="82"/>
      <c r="H21" s="82"/>
      <c r="I21" s="82"/>
      <c r="J21" s="82"/>
      <c r="K21" s="83"/>
      <c r="L21" s="83"/>
      <c r="M21" s="84"/>
      <c r="N21" s="97" t="str">
        <f t="shared" si="0"/>
        <v/>
      </c>
    </row>
    <row r="22" spans="1:14" ht="16.5" customHeight="1">
      <c r="A22" s="22">
        <v>13</v>
      </c>
      <c r="B22" s="127"/>
      <c r="C22" s="128"/>
      <c r="D22" s="128"/>
      <c r="E22" s="128"/>
      <c r="F22" s="128"/>
      <c r="G22" s="82"/>
      <c r="H22" s="82"/>
      <c r="I22" s="82"/>
      <c r="J22" s="82"/>
      <c r="K22" s="83"/>
      <c r="L22" s="83"/>
      <c r="M22" s="84"/>
      <c r="N22" s="97" t="str">
        <f t="shared" si="0"/>
        <v/>
      </c>
    </row>
    <row r="23" spans="1:14" ht="16.5" customHeight="1">
      <c r="A23" s="23">
        <v>14</v>
      </c>
      <c r="B23" s="127"/>
      <c r="C23" s="128"/>
      <c r="D23" s="128"/>
      <c r="E23" s="128"/>
      <c r="F23" s="128"/>
      <c r="G23" s="82"/>
      <c r="H23" s="82"/>
      <c r="I23" s="82"/>
      <c r="J23" s="82"/>
      <c r="K23" s="83"/>
      <c r="L23" s="83"/>
      <c r="M23" s="84"/>
      <c r="N23" s="97" t="str">
        <f t="shared" si="0"/>
        <v/>
      </c>
    </row>
    <row r="24" spans="1:14" ht="16.5" customHeight="1">
      <c r="A24" s="22">
        <v>15</v>
      </c>
      <c r="B24" s="127"/>
      <c r="C24" s="128"/>
      <c r="D24" s="128"/>
      <c r="E24" s="128"/>
      <c r="F24" s="128"/>
      <c r="G24" s="82"/>
      <c r="H24" s="82"/>
      <c r="I24" s="82"/>
      <c r="J24" s="82"/>
      <c r="K24" s="83"/>
      <c r="L24" s="83"/>
      <c r="M24" s="84"/>
      <c r="N24" s="97" t="str">
        <f t="shared" si="0"/>
        <v/>
      </c>
    </row>
    <row r="25" spans="1:14" ht="16.5" customHeight="1">
      <c r="A25" s="23">
        <v>16</v>
      </c>
      <c r="B25" s="127"/>
      <c r="C25" s="128"/>
      <c r="D25" s="128"/>
      <c r="E25" s="128"/>
      <c r="F25" s="128"/>
      <c r="G25" s="82"/>
      <c r="H25" s="82"/>
      <c r="I25" s="82"/>
      <c r="J25" s="82"/>
      <c r="K25" s="83"/>
      <c r="L25" s="83"/>
      <c r="M25" s="84"/>
      <c r="N25" s="97" t="str">
        <f t="shared" si="0"/>
        <v/>
      </c>
    </row>
    <row r="26" spans="1:14" ht="16.5" customHeight="1">
      <c r="A26" s="22">
        <v>17</v>
      </c>
      <c r="B26" s="127"/>
      <c r="C26" s="128"/>
      <c r="D26" s="128"/>
      <c r="E26" s="128"/>
      <c r="F26" s="128"/>
      <c r="G26" s="82"/>
      <c r="H26" s="82"/>
      <c r="I26" s="82"/>
      <c r="J26" s="82"/>
      <c r="K26" s="83"/>
      <c r="L26" s="83"/>
      <c r="M26" s="84"/>
      <c r="N26" s="97" t="str">
        <f t="shared" si="0"/>
        <v/>
      </c>
    </row>
    <row r="27" spans="1:14" ht="16.5" customHeight="1">
      <c r="A27" s="23">
        <v>18</v>
      </c>
      <c r="B27" s="127"/>
      <c r="C27" s="128"/>
      <c r="D27" s="128"/>
      <c r="E27" s="128"/>
      <c r="F27" s="128"/>
      <c r="G27" s="82"/>
      <c r="H27" s="82"/>
      <c r="I27" s="82"/>
      <c r="J27" s="82"/>
      <c r="K27" s="83"/>
      <c r="L27" s="83"/>
      <c r="M27" s="84"/>
      <c r="N27" s="97" t="str">
        <f t="shared" si="0"/>
        <v/>
      </c>
    </row>
    <row r="28" spans="1:14" ht="16.5" customHeight="1">
      <c r="A28" s="22">
        <v>19</v>
      </c>
      <c r="B28" s="127"/>
      <c r="C28" s="128"/>
      <c r="D28" s="128"/>
      <c r="E28" s="128"/>
      <c r="F28" s="128"/>
      <c r="G28" s="82"/>
      <c r="H28" s="82"/>
      <c r="I28" s="82"/>
      <c r="J28" s="82"/>
      <c r="K28" s="83"/>
      <c r="L28" s="83"/>
      <c r="M28" s="84"/>
      <c r="N28" s="97" t="str">
        <f t="shared" si="0"/>
        <v/>
      </c>
    </row>
    <row r="29" spans="1:14" ht="16.5" customHeight="1" thickBot="1">
      <c r="A29" s="67">
        <v>20</v>
      </c>
      <c r="B29" s="129"/>
      <c r="C29" s="130"/>
      <c r="D29" s="130"/>
      <c r="E29" s="130"/>
      <c r="F29" s="130"/>
      <c r="G29" s="85"/>
      <c r="H29" s="86"/>
      <c r="I29" s="85"/>
      <c r="J29" s="85"/>
      <c r="K29" s="87"/>
      <c r="L29" s="87"/>
      <c r="M29" s="88"/>
      <c r="N29" s="98" t="str">
        <f t="shared" si="0"/>
        <v/>
      </c>
    </row>
    <row r="30" spans="1:14" ht="37.5" customHeight="1" thickTop="1">
      <c r="A30" s="24" t="s">
        <v>15</v>
      </c>
      <c r="B30" s="99">
        <f>COUNTIF($I10:$I29,"YES")</f>
        <v>0</v>
      </c>
      <c r="C30" s="25" t="s">
        <v>14</v>
      </c>
      <c r="D30" s="99">
        <f>COUNTIF($I10:$I29,"NO")</f>
        <v>0</v>
      </c>
      <c r="E30" s="25" t="s">
        <v>35</v>
      </c>
      <c r="F30" s="99">
        <f>COUNTIF($K10:$K29,"YES")</f>
        <v>0</v>
      </c>
      <c r="G30" s="25" t="s">
        <v>36</v>
      </c>
      <c r="H30" s="99">
        <f>COUNTIF($M10:$M29,"YES")</f>
        <v>0</v>
      </c>
      <c r="I30" s="26" t="s">
        <v>16</v>
      </c>
      <c r="J30" s="99">
        <f>COUNTIF($L10:$L29,"YES")</f>
        <v>0</v>
      </c>
      <c r="K30" s="25" t="s">
        <v>17</v>
      </c>
      <c r="L30" s="99">
        <f>COUNTIFS($I10:$I29,"yes",$H10:$H29,"&gt;=16")</f>
        <v>0</v>
      </c>
      <c r="M30" s="25" t="s">
        <v>21</v>
      </c>
      <c r="N30" s="100">
        <f>J30-L30</f>
        <v>0</v>
      </c>
    </row>
    <row r="31" spans="1:14" ht="7.5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</row>
    <row r="32" spans="1:14" ht="20.25" customHeight="1">
      <c r="A32" s="134" t="s">
        <v>19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6"/>
    </row>
    <row r="33" spans="1:18" s="21" customFormat="1" ht="32.25" customHeight="1">
      <c r="A33" s="27" t="s">
        <v>10</v>
      </c>
      <c r="B33" s="131" t="s">
        <v>5</v>
      </c>
      <c r="C33" s="132"/>
      <c r="D33" s="132"/>
      <c r="E33" s="132"/>
      <c r="F33" s="132"/>
      <c r="G33" s="133"/>
      <c r="H33" s="28" t="s">
        <v>2</v>
      </c>
      <c r="I33" s="28" t="s">
        <v>3</v>
      </c>
      <c r="J33" s="29" t="s">
        <v>18</v>
      </c>
      <c r="K33" s="30" t="s">
        <v>35</v>
      </c>
      <c r="L33" s="31" t="s">
        <v>37</v>
      </c>
      <c r="M33" s="32" t="s">
        <v>36</v>
      </c>
      <c r="N33" s="66" t="s">
        <v>20</v>
      </c>
    </row>
    <row r="34" spans="1:18" ht="18.75" customHeight="1">
      <c r="A34" s="33">
        <v>1</v>
      </c>
      <c r="B34" s="115"/>
      <c r="C34" s="116"/>
      <c r="D34" s="116"/>
      <c r="E34" s="116"/>
      <c r="F34" s="116"/>
      <c r="G34" s="117"/>
      <c r="H34" s="89"/>
      <c r="I34" s="89"/>
      <c r="J34" s="90"/>
      <c r="K34" s="91"/>
      <c r="L34" s="91"/>
      <c r="M34" s="92"/>
      <c r="N34" s="101" t="str">
        <f>IF(ISBLANK($J34),"",IF($O34=0,"",$O34))</f>
        <v/>
      </c>
      <c r="O34" s="34">
        <f>P34+Q34</f>
        <v>0</v>
      </c>
      <c r="P34" s="34">
        <f>IF(AND($J34&gt;0,J34&lt;=4),10,0)</f>
        <v>0</v>
      </c>
      <c r="Q34" s="35">
        <f>IF($L34="yes",25,0)</f>
        <v>0</v>
      </c>
      <c r="R34" s="34">
        <f>IF(OR($K34="yes",$M34="yes"),1,0)</f>
        <v>0</v>
      </c>
    </row>
    <row r="35" spans="1:18" ht="18.75" customHeight="1">
      <c r="A35" s="36">
        <v>2</v>
      </c>
      <c r="B35" s="115"/>
      <c r="C35" s="116"/>
      <c r="D35" s="116"/>
      <c r="E35" s="116"/>
      <c r="F35" s="116"/>
      <c r="G35" s="117"/>
      <c r="H35" s="89"/>
      <c r="I35" s="89"/>
      <c r="J35" s="90"/>
      <c r="K35" s="91"/>
      <c r="L35" s="91"/>
      <c r="M35" s="92"/>
      <c r="N35" s="101" t="str">
        <f t="shared" ref="N35:N43" si="1">IF(ISBLANK($J35),"",IF($O35=0,"",$O35))</f>
        <v/>
      </c>
      <c r="O35" s="34">
        <f t="shared" ref="O35:O43" si="2">P35+Q35</f>
        <v>0</v>
      </c>
      <c r="P35" s="34">
        <f t="shared" ref="P35:P43" si="3">IF(AND($J35&gt;0,J35&lt;=4),10,0)</f>
        <v>0</v>
      </c>
      <c r="Q35" s="35">
        <f t="shared" ref="Q35:Q43" si="4">IF($L35="yes",25,0)</f>
        <v>0</v>
      </c>
      <c r="R35" s="34">
        <f t="shared" ref="R35:R43" si="5">IF(OR($K35="yes",$M35="yes"),1,0)</f>
        <v>0</v>
      </c>
    </row>
    <row r="36" spans="1:18" ht="18.75" customHeight="1">
      <c r="A36" s="33">
        <v>3</v>
      </c>
      <c r="B36" s="115"/>
      <c r="C36" s="116"/>
      <c r="D36" s="116"/>
      <c r="E36" s="116"/>
      <c r="F36" s="116"/>
      <c r="G36" s="117"/>
      <c r="H36" s="89"/>
      <c r="I36" s="89"/>
      <c r="J36" s="90"/>
      <c r="K36" s="91"/>
      <c r="L36" s="91"/>
      <c r="M36" s="92"/>
      <c r="N36" s="101" t="str">
        <f t="shared" si="1"/>
        <v/>
      </c>
      <c r="O36" s="34">
        <f t="shared" si="2"/>
        <v>0</v>
      </c>
      <c r="P36" s="34">
        <f t="shared" si="3"/>
        <v>0</v>
      </c>
      <c r="Q36" s="35">
        <f t="shared" si="4"/>
        <v>0</v>
      </c>
      <c r="R36" s="34">
        <f t="shared" si="5"/>
        <v>0</v>
      </c>
    </row>
    <row r="37" spans="1:18" ht="18.75" customHeight="1">
      <c r="A37" s="36">
        <v>4</v>
      </c>
      <c r="B37" s="115"/>
      <c r="C37" s="116"/>
      <c r="D37" s="116"/>
      <c r="E37" s="116"/>
      <c r="F37" s="116"/>
      <c r="G37" s="117"/>
      <c r="H37" s="89"/>
      <c r="I37" s="89"/>
      <c r="J37" s="90"/>
      <c r="K37" s="91"/>
      <c r="L37" s="91"/>
      <c r="M37" s="92"/>
      <c r="N37" s="101" t="str">
        <f t="shared" si="1"/>
        <v/>
      </c>
      <c r="O37" s="34">
        <f t="shared" si="2"/>
        <v>0</v>
      </c>
      <c r="P37" s="34">
        <f t="shared" si="3"/>
        <v>0</v>
      </c>
      <c r="Q37" s="35">
        <f t="shared" si="4"/>
        <v>0</v>
      </c>
      <c r="R37" s="34">
        <f t="shared" si="5"/>
        <v>0</v>
      </c>
    </row>
    <row r="38" spans="1:18" ht="18.75" customHeight="1">
      <c r="A38" s="33">
        <v>5</v>
      </c>
      <c r="B38" s="115"/>
      <c r="C38" s="116"/>
      <c r="D38" s="116"/>
      <c r="E38" s="116"/>
      <c r="F38" s="116"/>
      <c r="G38" s="117"/>
      <c r="H38" s="89"/>
      <c r="I38" s="89"/>
      <c r="J38" s="90"/>
      <c r="K38" s="91"/>
      <c r="L38" s="91"/>
      <c r="M38" s="92"/>
      <c r="N38" s="101" t="str">
        <f t="shared" si="1"/>
        <v/>
      </c>
      <c r="O38" s="34">
        <f t="shared" si="2"/>
        <v>0</v>
      </c>
      <c r="P38" s="34">
        <f t="shared" si="3"/>
        <v>0</v>
      </c>
      <c r="Q38" s="35">
        <f t="shared" si="4"/>
        <v>0</v>
      </c>
      <c r="R38" s="34">
        <f t="shared" si="5"/>
        <v>0</v>
      </c>
    </row>
    <row r="39" spans="1:18" ht="18.75" customHeight="1">
      <c r="A39" s="36">
        <v>6</v>
      </c>
      <c r="B39" s="115"/>
      <c r="C39" s="116"/>
      <c r="D39" s="116"/>
      <c r="E39" s="116"/>
      <c r="F39" s="116"/>
      <c r="G39" s="117"/>
      <c r="H39" s="89"/>
      <c r="I39" s="89"/>
      <c r="J39" s="90"/>
      <c r="K39" s="91"/>
      <c r="L39" s="91"/>
      <c r="M39" s="92"/>
      <c r="N39" s="101" t="str">
        <f t="shared" si="1"/>
        <v/>
      </c>
      <c r="O39" s="34">
        <f t="shared" si="2"/>
        <v>0</v>
      </c>
      <c r="P39" s="34">
        <f t="shared" si="3"/>
        <v>0</v>
      </c>
      <c r="Q39" s="35">
        <f t="shared" si="4"/>
        <v>0</v>
      </c>
      <c r="R39" s="34">
        <f t="shared" si="5"/>
        <v>0</v>
      </c>
    </row>
    <row r="40" spans="1:18" ht="18.75" customHeight="1">
      <c r="A40" s="33">
        <v>7</v>
      </c>
      <c r="B40" s="139"/>
      <c r="C40" s="140"/>
      <c r="D40" s="140"/>
      <c r="E40" s="140"/>
      <c r="F40" s="140"/>
      <c r="G40" s="141"/>
      <c r="H40" s="89"/>
      <c r="I40" s="89"/>
      <c r="J40" s="90"/>
      <c r="K40" s="91"/>
      <c r="L40" s="91"/>
      <c r="M40" s="92"/>
      <c r="N40" s="101" t="str">
        <f t="shared" si="1"/>
        <v/>
      </c>
      <c r="O40" s="34">
        <f t="shared" si="2"/>
        <v>0</v>
      </c>
      <c r="P40" s="34">
        <f t="shared" si="3"/>
        <v>0</v>
      </c>
      <c r="Q40" s="35">
        <f t="shared" si="4"/>
        <v>0</v>
      </c>
      <c r="R40" s="34">
        <f t="shared" si="5"/>
        <v>0</v>
      </c>
    </row>
    <row r="41" spans="1:18" ht="18.75" customHeight="1">
      <c r="A41" s="36">
        <v>8</v>
      </c>
      <c r="B41" s="115"/>
      <c r="C41" s="116"/>
      <c r="D41" s="116"/>
      <c r="E41" s="116"/>
      <c r="F41" s="116"/>
      <c r="G41" s="117"/>
      <c r="H41" s="89"/>
      <c r="I41" s="89"/>
      <c r="J41" s="90"/>
      <c r="K41" s="91"/>
      <c r="L41" s="91"/>
      <c r="M41" s="92"/>
      <c r="N41" s="101" t="str">
        <f t="shared" si="1"/>
        <v/>
      </c>
      <c r="O41" s="34">
        <f t="shared" si="2"/>
        <v>0</v>
      </c>
      <c r="P41" s="34">
        <f t="shared" si="3"/>
        <v>0</v>
      </c>
      <c r="Q41" s="35">
        <f t="shared" si="4"/>
        <v>0</v>
      </c>
      <c r="R41" s="34">
        <f t="shared" si="5"/>
        <v>0</v>
      </c>
    </row>
    <row r="42" spans="1:18" ht="18.75" customHeight="1">
      <c r="A42" s="33">
        <v>9</v>
      </c>
      <c r="B42" s="115"/>
      <c r="C42" s="116"/>
      <c r="D42" s="116"/>
      <c r="E42" s="116"/>
      <c r="F42" s="116"/>
      <c r="G42" s="117"/>
      <c r="H42" s="89"/>
      <c r="I42" s="89"/>
      <c r="J42" s="90"/>
      <c r="K42" s="91"/>
      <c r="L42" s="91"/>
      <c r="M42" s="92"/>
      <c r="N42" s="101" t="str">
        <f t="shared" si="1"/>
        <v/>
      </c>
      <c r="O42" s="34">
        <f t="shared" si="2"/>
        <v>0</v>
      </c>
      <c r="P42" s="34">
        <f t="shared" si="3"/>
        <v>0</v>
      </c>
      <c r="Q42" s="35">
        <f t="shared" si="4"/>
        <v>0</v>
      </c>
      <c r="R42" s="34">
        <f t="shared" si="5"/>
        <v>0</v>
      </c>
    </row>
    <row r="43" spans="1:18" ht="18.75" customHeight="1" thickBot="1">
      <c r="A43" s="37">
        <v>10</v>
      </c>
      <c r="B43" s="142"/>
      <c r="C43" s="143"/>
      <c r="D43" s="143"/>
      <c r="E43" s="143"/>
      <c r="F43" s="143"/>
      <c r="G43" s="144"/>
      <c r="H43" s="93"/>
      <c r="I43" s="93"/>
      <c r="J43" s="94"/>
      <c r="K43" s="95"/>
      <c r="L43" s="95"/>
      <c r="M43" s="96"/>
      <c r="N43" s="102" t="str">
        <f t="shared" si="1"/>
        <v/>
      </c>
      <c r="O43" s="38">
        <f t="shared" si="2"/>
        <v>0</v>
      </c>
      <c r="P43" s="38">
        <f t="shared" si="3"/>
        <v>0</v>
      </c>
      <c r="Q43" s="35">
        <f t="shared" si="4"/>
        <v>0</v>
      </c>
      <c r="R43" s="38">
        <f t="shared" si="5"/>
        <v>0</v>
      </c>
    </row>
    <row r="44" spans="1:18" ht="33.75" customHeight="1" thickBot="1">
      <c r="A44" s="39" t="s">
        <v>35</v>
      </c>
      <c r="B44" s="103">
        <f>COUNTIF($K34:$K43,"yes")</f>
        <v>0</v>
      </c>
      <c r="C44" s="40" t="s">
        <v>36</v>
      </c>
      <c r="D44" s="103">
        <f>COUNTIF($M34:$M43,"yes")</f>
        <v>0</v>
      </c>
      <c r="E44" s="41" t="s">
        <v>37</v>
      </c>
      <c r="F44" s="104">
        <f>COUNTIF($L34:$L43,"yes")</f>
        <v>0</v>
      </c>
      <c r="G44" s="42"/>
      <c r="H44" s="43"/>
    </row>
    <row r="45" spans="1:18" ht="26.25" customHeight="1">
      <c r="A45" s="148" t="s">
        <v>28</v>
      </c>
      <c r="B45" s="148"/>
      <c r="C45" s="148"/>
      <c r="D45" s="148"/>
      <c r="E45" s="148"/>
      <c r="F45" s="148"/>
      <c r="G45" s="42"/>
      <c r="H45" s="45" t="s">
        <v>35</v>
      </c>
      <c r="I45" s="46" t="s">
        <v>38</v>
      </c>
      <c r="J45" s="50" t="s">
        <v>17</v>
      </c>
      <c r="K45" s="50" t="s">
        <v>21</v>
      </c>
      <c r="L45" s="50" t="s">
        <v>22</v>
      </c>
      <c r="M45" s="154" t="s">
        <v>23</v>
      </c>
      <c r="N45" s="155"/>
    </row>
    <row r="46" spans="1:18" s="48" customFormat="1" ht="24.75" customHeight="1" thickBot="1">
      <c r="A46" s="146" t="s">
        <v>27</v>
      </c>
      <c r="B46" s="147"/>
      <c r="C46" s="146" t="s">
        <v>29</v>
      </c>
      <c r="D46" s="147"/>
      <c r="E46" s="146" t="s">
        <v>30</v>
      </c>
      <c r="F46" s="147"/>
      <c r="G46" s="47"/>
      <c r="H46" s="105">
        <f>F30+B44</f>
        <v>0</v>
      </c>
      <c r="I46" s="106">
        <f>H30+D44</f>
        <v>0</v>
      </c>
      <c r="J46" s="106">
        <f>SUM(L30,F44,A47)</f>
        <v>0</v>
      </c>
      <c r="K46" s="106">
        <f>SUM(N30,C47)</f>
        <v>0</v>
      </c>
      <c r="L46" s="106">
        <f>E47</f>
        <v>0</v>
      </c>
      <c r="M46" s="156">
        <f>SUM(J46:L46)</f>
        <v>0</v>
      </c>
      <c r="N46" s="157"/>
    </row>
    <row r="47" spans="1:18" ht="26.25" customHeight="1">
      <c r="A47" s="145">
        <v>0</v>
      </c>
      <c r="B47" s="145"/>
      <c r="C47" s="145">
        <v>0</v>
      </c>
      <c r="D47" s="145"/>
      <c r="E47" s="145">
        <v>0</v>
      </c>
      <c r="F47" s="145"/>
      <c r="G47" s="49"/>
      <c r="H47" s="150" t="s">
        <v>24</v>
      </c>
      <c r="I47" s="151"/>
      <c r="J47" s="151"/>
      <c r="K47" s="158">
        <f>SUM(N10:N29,N34:N43,A48:F48)</f>
        <v>0</v>
      </c>
      <c r="L47" s="158"/>
      <c r="M47" s="158"/>
      <c r="N47" s="159"/>
    </row>
    <row r="48" spans="1:18" ht="25.5" customHeight="1" thickBot="1">
      <c r="A48" s="149">
        <f>A47*30</f>
        <v>0</v>
      </c>
      <c r="B48" s="149"/>
      <c r="C48" s="149">
        <f>C47*20</f>
        <v>0</v>
      </c>
      <c r="D48" s="149"/>
      <c r="E48" s="149">
        <v>0</v>
      </c>
      <c r="F48" s="149"/>
      <c r="H48" s="152"/>
      <c r="I48" s="153"/>
      <c r="J48" s="153"/>
      <c r="K48" s="160"/>
      <c r="L48" s="160"/>
      <c r="M48" s="160"/>
      <c r="N48" s="161"/>
    </row>
  </sheetData>
  <sheetProtection password="CD92" sheet="1" objects="1" scenarios="1"/>
  <mergeCells count="61">
    <mergeCell ref="A48:B48"/>
    <mergeCell ref="C48:D48"/>
    <mergeCell ref="E48:F48"/>
    <mergeCell ref="H47:J48"/>
    <mergeCell ref="M45:N45"/>
    <mergeCell ref="M46:N46"/>
    <mergeCell ref="K47:N48"/>
    <mergeCell ref="B40:G40"/>
    <mergeCell ref="B41:G41"/>
    <mergeCell ref="B42:G42"/>
    <mergeCell ref="B43:G43"/>
    <mergeCell ref="A47:B47"/>
    <mergeCell ref="C46:D46"/>
    <mergeCell ref="C47:D47"/>
    <mergeCell ref="E46:F46"/>
    <mergeCell ref="E47:F47"/>
    <mergeCell ref="A46:B46"/>
    <mergeCell ref="A45:F45"/>
    <mergeCell ref="B24:F24"/>
    <mergeCell ref="B25:F25"/>
    <mergeCell ref="B26:F26"/>
    <mergeCell ref="B27:F27"/>
    <mergeCell ref="B28:F28"/>
    <mergeCell ref="B14:F14"/>
    <mergeCell ref="B15:F15"/>
    <mergeCell ref="B16:F16"/>
    <mergeCell ref="B17:F17"/>
    <mergeCell ref="B18:F18"/>
    <mergeCell ref="B9:F9"/>
    <mergeCell ref="B10:F10"/>
    <mergeCell ref="B11:F11"/>
    <mergeCell ref="B12:F12"/>
    <mergeCell ref="B13:F13"/>
    <mergeCell ref="B29:F29"/>
    <mergeCell ref="B33:G33"/>
    <mergeCell ref="B34:G34"/>
    <mergeCell ref="B35:G35"/>
    <mergeCell ref="B36:G36"/>
    <mergeCell ref="A32:N32"/>
    <mergeCell ref="B37:G37"/>
    <mergeCell ref="B38:G38"/>
    <mergeCell ref="B39:G39"/>
    <mergeCell ref="A3:N3"/>
    <mergeCell ref="E5:J5"/>
    <mergeCell ref="M5:N5"/>
    <mergeCell ref="K5:L5"/>
    <mergeCell ref="A6:D6"/>
    <mergeCell ref="A7:N7"/>
    <mergeCell ref="A8:N8"/>
    <mergeCell ref="B19:F19"/>
    <mergeCell ref="B20:F20"/>
    <mergeCell ref="B21:F21"/>
    <mergeCell ref="B22:F22"/>
    <mergeCell ref="B23:F23"/>
    <mergeCell ref="A31:N31"/>
    <mergeCell ref="A1:N1"/>
    <mergeCell ref="A2:N2"/>
    <mergeCell ref="A4:N4"/>
    <mergeCell ref="A5:D5"/>
    <mergeCell ref="E6:I6"/>
    <mergeCell ref="J6:N6"/>
  </mergeCells>
  <phoneticPr fontId="0" type="noConversion"/>
  <dataValidations count="5">
    <dataValidation type="list" sqref="H10:H29">
      <formula1>"6,7,8,9,10,11,12,13,14,15,16,17,18"</formula1>
    </dataValidation>
    <dataValidation type="list" allowBlank="1" showInputMessage="1" sqref="I10:I29">
      <formula1>"Yes,No"</formula1>
    </dataValidation>
    <dataValidation type="list" allowBlank="1" showInputMessage="1" sqref="J10:J29">
      <formula1>"10kyu,9kyu,8kyu,7kyu,6kyu,5kyu,4kyu,3kyu,2kyu,1kyu,1dan,2dan,3dan"</formula1>
    </dataValidation>
    <dataValidation type="list" errorStyle="warning" allowBlank="1" sqref="K10:M29 K34:M43">
      <formula1>"Yes,No"</formula1>
    </dataValidation>
    <dataValidation type="list" allowBlank="1" showInputMessage="1" sqref="G10:G29 H34:H43">
      <formula1>"MR.,MS."</formula1>
    </dataValidation>
  </dataValidations>
  <printOptions horizontalCentered="1"/>
  <pageMargins left="0.43307086614173229" right="0.43307086614173229" top="0.39370078740157483" bottom="0.19685039370078741" header="0.39370078740157483" footer="0.23622047244094491"/>
  <pageSetup paperSize="9" scale="94" orientation="portrait" r:id="rId1"/>
  <headerFooter alignWithMargins="0"/>
  <ignoredErrors>
    <ignoredError sqref="O35:P43 O34:P34 R34 R35:R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C00000"/>
    <pageSetUpPr fitToPage="1"/>
  </sheetPr>
  <dimension ref="A1:R36"/>
  <sheetViews>
    <sheetView showGridLines="0" showRowColHeaders="0" workbookViewId="0">
      <selection activeCell="L12" sqref="L12"/>
    </sheetView>
  </sheetViews>
  <sheetFormatPr defaultColWidth="5.42578125" defaultRowHeight="12.75"/>
  <cols>
    <col min="1" max="5" width="7.7109375" style="1" customWidth="1"/>
    <col min="6" max="6" width="17.28515625" style="1" customWidth="1"/>
    <col min="7" max="7" width="10.42578125" style="1" customWidth="1"/>
    <col min="8" max="8" width="9.42578125" style="1" customWidth="1"/>
    <col min="9" max="9" width="18.140625" style="1" customWidth="1"/>
    <col min="10" max="10" width="10.140625" style="1" customWidth="1"/>
    <col min="11" max="13" width="7.7109375" style="1" customWidth="1"/>
    <col min="14" max="14" width="7.7109375" style="4" customWidth="1"/>
    <col min="15" max="16" width="5.42578125" style="1"/>
    <col min="17" max="17" width="4.42578125" style="1" customWidth="1"/>
    <col min="18" max="19" width="5.42578125" style="1"/>
    <col min="20" max="20" width="5.85546875" style="1" customWidth="1"/>
    <col min="21" max="16384" width="5.42578125" style="1"/>
  </cols>
  <sheetData>
    <row r="1" spans="1:18" ht="22.5" customHeight="1">
      <c r="A1" s="174" t="s">
        <v>25</v>
      </c>
      <c r="B1" s="174"/>
      <c r="C1" s="174"/>
      <c r="D1" s="174"/>
      <c r="E1" s="174"/>
      <c r="F1" s="174"/>
      <c r="G1" s="174"/>
      <c r="H1" s="174"/>
      <c r="I1" s="174"/>
      <c r="J1" s="174"/>
      <c r="K1" s="8"/>
      <c r="L1" s="8"/>
      <c r="M1" s="8"/>
      <c r="N1" s="8"/>
    </row>
    <row r="2" spans="1:18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8" s="2" customFormat="1" ht="15.75" customHeight="1">
      <c r="A3" s="182" t="s">
        <v>11</v>
      </c>
      <c r="B3" s="182"/>
      <c r="C3" s="182"/>
      <c r="D3" s="182"/>
      <c r="E3" s="182"/>
      <c r="F3" s="182"/>
      <c r="G3" s="182"/>
      <c r="H3" s="182"/>
      <c r="I3" s="182"/>
      <c r="J3" s="182"/>
      <c r="K3" s="6"/>
      <c r="L3" s="6"/>
      <c r="M3" s="6"/>
      <c r="N3" s="6"/>
    </row>
    <row r="4" spans="1:18" ht="6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8" ht="21" customHeight="1">
      <c r="A5" s="169" t="s">
        <v>7</v>
      </c>
      <c r="B5" s="170"/>
      <c r="C5" s="175"/>
      <c r="D5" s="176"/>
      <c r="E5" s="176"/>
      <c r="F5" s="176"/>
      <c r="G5" s="177"/>
      <c r="H5" s="51" t="s">
        <v>1</v>
      </c>
      <c r="I5" s="178">
        <f>'ENTRY FORM'!M5</f>
        <v>0</v>
      </c>
      <c r="J5" s="179"/>
      <c r="K5" s="9"/>
      <c r="L5" s="10"/>
      <c r="M5" s="10"/>
      <c r="N5" s="10"/>
    </row>
    <row r="6" spans="1:18" ht="6.75" customHeight="1">
      <c r="A6" s="5"/>
      <c r="B6" s="5"/>
      <c r="C6" s="5"/>
      <c r="D6" s="5"/>
      <c r="E6" s="57"/>
      <c r="F6" s="5"/>
      <c r="G6" s="5"/>
      <c r="H6" s="5"/>
      <c r="I6" s="5"/>
      <c r="J6" s="5"/>
      <c r="N6" s="1"/>
    </row>
    <row r="7" spans="1:18" ht="20.25" customHeight="1">
      <c r="A7" s="163" t="s">
        <v>6</v>
      </c>
      <c r="B7" s="164"/>
      <c r="C7" s="164"/>
      <c r="D7" s="164"/>
      <c r="E7" s="164"/>
      <c r="F7" s="164"/>
      <c r="G7" s="164"/>
      <c r="H7" s="164"/>
      <c r="I7" s="164"/>
      <c r="J7" s="164"/>
      <c r="N7" s="1"/>
    </row>
    <row r="8" spans="1:18" s="3" customFormat="1" ht="48.75" customHeight="1">
      <c r="A8" s="52" t="s">
        <v>9</v>
      </c>
      <c r="B8" s="183" t="s">
        <v>5</v>
      </c>
      <c r="C8" s="184"/>
      <c r="D8" s="184"/>
      <c r="E8" s="184"/>
      <c r="F8" s="184"/>
      <c r="G8" s="53" t="s">
        <v>2</v>
      </c>
      <c r="H8" s="53" t="s">
        <v>3</v>
      </c>
      <c r="I8" s="54" t="s">
        <v>26</v>
      </c>
      <c r="J8" s="53" t="s">
        <v>20</v>
      </c>
      <c r="N8" s="162"/>
      <c r="O8" s="162"/>
      <c r="P8" s="162"/>
      <c r="Q8" s="162"/>
      <c r="R8" s="162"/>
    </row>
    <row r="9" spans="1:18" ht="21.75" customHeight="1">
      <c r="A9" s="55">
        <v>1</v>
      </c>
      <c r="B9" s="180"/>
      <c r="C9" s="181"/>
      <c r="D9" s="181"/>
      <c r="E9" s="181"/>
      <c r="F9" s="181"/>
      <c r="G9" s="58"/>
      <c r="H9" s="58"/>
      <c r="I9" s="58"/>
      <c r="J9" s="107" t="str">
        <f>IF(ISBLANK($I9),"",IF(AND($H9&lt;=18,$I9="1-(ST)"),40,45))</f>
        <v/>
      </c>
      <c r="L9" s="11"/>
      <c r="M9" s="11"/>
      <c r="N9" s="11"/>
      <c r="O9" s="11"/>
      <c r="P9" s="11"/>
      <c r="Q9" s="11"/>
      <c r="R9" s="11"/>
    </row>
    <row r="10" spans="1:18" ht="21.75" customHeight="1">
      <c r="A10" s="56">
        <v>2</v>
      </c>
      <c r="B10" s="180"/>
      <c r="C10" s="181"/>
      <c r="D10" s="181"/>
      <c r="E10" s="181"/>
      <c r="F10" s="181"/>
      <c r="G10" s="58"/>
      <c r="H10" s="58"/>
      <c r="I10" s="58"/>
      <c r="J10" s="107" t="str">
        <f t="shared" ref="J10:J28" si="0">IF(ISBLANK($I10),"",IF(AND($H10&lt;=18,$I10="1-(ST)"),40,45))</f>
        <v/>
      </c>
      <c r="N10" s="1"/>
    </row>
    <row r="11" spans="1:18" ht="21.75" customHeight="1">
      <c r="A11" s="55">
        <v>3</v>
      </c>
      <c r="B11" s="180"/>
      <c r="C11" s="181"/>
      <c r="D11" s="181"/>
      <c r="E11" s="181"/>
      <c r="F11" s="181"/>
      <c r="G11" s="58"/>
      <c r="H11" s="58"/>
      <c r="I11" s="58"/>
      <c r="J11" s="107" t="str">
        <f t="shared" si="0"/>
        <v/>
      </c>
      <c r="N11" s="1"/>
    </row>
    <row r="12" spans="1:18" ht="21.75" customHeight="1">
      <c r="A12" s="56">
        <v>4</v>
      </c>
      <c r="B12" s="180"/>
      <c r="C12" s="181"/>
      <c r="D12" s="181"/>
      <c r="E12" s="181"/>
      <c r="F12" s="181"/>
      <c r="G12" s="58"/>
      <c r="H12" s="58"/>
      <c r="I12" s="58"/>
      <c r="J12" s="107" t="str">
        <f t="shared" si="0"/>
        <v/>
      </c>
      <c r="N12" s="1"/>
    </row>
    <row r="13" spans="1:18" ht="21.75" customHeight="1">
      <c r="A13" s="55">
        <v>5</v>
      </c>
      <c r="B13" s="180"/>
      <c r="C13" s="181"/>
      <c r="D13" s="181"/>
      <c r="E13" s="181"/>
      <c r="F13" s="181"/>
      <c r="G13" s="58"/>
      <c r="H13" s="58"/>
      <c r="I13" s="58"/>
      <c r="J13" s="107" t="str">
        <f t="shared" si="0"/>
        <v/>
      </c>
      <c r="N13" s="1"/>
    </row>
    <row r="14" spans="1:18" ht="21.75" customHeight="1">
      <c r="A14" s="56">
        <v>6</v>
      </c>
      <c r="B14" s="180"/>
      <c r="C14" s="181"/>
      <c r="D14" s="181"/>
      <c r="E14" s="181"/>
      <c r="F14" s="181"/>
      <c r="G14" s="58"/>
      <c r="H14" s="58"/>
      <c r="I14" s="58"/>
      <c r="J14" s="107" t="str">
        <f t="shared" si="0"/>
        <v/>
      </c>
      <c r="N14" s="1"/>
    </row>
    <row r="15" spans="1:18" ht="21.75" customHeight="1">
      <c r="A15" s="55">
        <v>7</v>
      </c>
      <c r="B15" s="180"/>
      <c r="C15" s="181"/>
      <c r="D15" s="181"/>
      <c r="E15" s="181"/>
      <c r="F15" s="181"/>
      <c r="G15" s="58"/>
      <c r="H15" s="58"/>
      <c r="I15" s="58"/>
      <c r="J15" s="107" t="str">
        <f t="shared" si="0"/>
        <v/>
      </c>
      <c r="N15" s="1"/>
    </row>
    <row r="16" spans="1:18" ht="21.75" customHeight="1">
      <c r="A16" s="56">
        <v>8</v>
      </c>
      <c r="B16" s="180"/>
      <c r="C16" s="181"/>
      <c r="D16" s="181"/>
      <c r="E16" s="181"/>
      <c r="F16" s="181"/>
      <c r="G16" s="58"/>
      <c r="H16" s="58"/>
      <c r="I16" s="58"/>
      <c r="J16" s="107" t="str">
        <f t="shared" si="0"/>
        <v/>
      </c>
      <c r="N16" s="1"/>
    </row>
    <row r="17" spans="1:14" ht="21.75" customHeight="1">
      <c r="A17" s="55">
        <v>9</v>
      </c>
      <c r="B17" s="180"/>
      <c r="C17" s="181"/>
      <c r="D17" s="181"/>
      <c r="E17" s="181"/>
      <c r="F17" s="181"/>
      <c r="G17" s="58"/>
      <c r="H17" s="58"/>
      <c r="I17" s="58"/>
      <c r="J17" s="107" t="str">
        <f t="shared" si="0"/>
        <v/>
      </c>
      <c r="N17" s="1"/>
    </row>
    <row r="18" spans="1:14" ht="21.75" customHeight="1">
      <c r="A18" s="56">
        <v>10</v>
      </c>
      <c r="B18" s="180"/>
      <c r="C18" s="181"/>
      <c r="D18" s="181"/>
      <c r="E18" s="181"/>
      <c r="F18" s="181"/>
      <c r="G18" s="58"/>
      <c r="H18" s="58"/>
      <c r="I18" s="58"/>
      <c r="J18" s="107" t="str">
        <f t="shared" si="0"/>
        <v/>
      </c>
      <c r="N18" s="1"/>
    </row>
    <row r="19" spans="1:14" ht="21.75" customHeight="1">
      <c r="A19" s="55">
        <v>11</v>
      </c>
      <c r="B19" s="180"/>
      <c r="C19" s="181"/>
      <c r="D19" s="181"/>
      <c r="E19" s="181"/>
      <c r="F19" s="181"/>
      <c r="G19" s="58"/>
      <c r="H19" s="58"/>
      <c r="I19" s="58"/>
      <c r="J19" s="107" t="str">
        <f t="shared" si="0"/>
        <v/>
      </c>
      <c r="N19" s="1"/>
    </row>
    <row r="20" spans="1:14" ht="21.75" customHeight="1">
      <c r="A20" s="56">
        <v>12</v>
      </c>
      <c r="B20" s="180"/>
      <c r="C20" s="181"/>
      <c r="D20" s="181"/>
      <c r="E20" s="181"/>
      <c r="F20" s="181"/>
      <c r="G20" s="58"/>
      <c r="H20" s="58"/>
      <c r="I20" s="58"/>
      <c r="J20" s="107" t="str">
        <f t="shared" si="0"/>
        <v/>
      </c>
      <c r="N20" s="1"/>
    </row>
    <row r="21" spans="1:14" ht="21.75" customHeight="1">
      <c r="A21" s="55">
        <v>13</v>
      </c>
      <c r="B21" s="180"/>
      <c r="C21" s="181"/>
      <c r="D21" s="181"/>
      <c r="E21" s="181"/>
      <c r="F21" s="181"/>
      <c r="G21" s="58"/>
      <c r="H21" s="58"/>
      <c r="I21" s="58"/>
      <c r="J21" s="107" t="str">
        <f t="shared" si="0"/>
        <v/>
      </c>
      <c r="N21" s="1"/>
    </row>
    <row r="22" spans="1:14" ht="21.75" customHeight="1">
      <c r="A22" s="56">
        <v>14</v>
      </c>
      <c r="B22" s="180"/>
      <c r="C22" s="181"/>
      <c r="D22" s="181"/>
      <c r="E22" s="181"/>
      <c r="F22" s="181"/>
      <c r="G22" s="58"/>
      <c r="H22" s="58"/>
      <c r="I22" s="58"/>
      <c r="J22" s="107" t="str">
        <f t="shared" si="0"/>
        <v/>
      </c>
      <c r="N22" s="1"/>
    </row>
    <row r="23" spans="1:14" ht="21.75" customHeight="1">
      <c r="A23" s="55">
        <v>15</v>
      </c>
      <c r="B23" s="180"/>
      <c r="C23" s="181"/>
      <c r="D23" s="181"/>
      <c r="E23" s="181"/>
      <c r="F23" s="181"/>
      <c r="G23" s="58"/>
      <c r="H23" s="58"/>
      <c r="I23" s="58"/>
      <c r="J23" s="107" t="str">
        <f t="shared" si="0"/>
        <v/>
      </c>
      <c r="N23" s="1"/>
    </row>
    <row r="24" spans="1:14" ht="21.75" customHeight="1">
      <c r="A24" s="56">
        <v>16</v>
      </c>
      <c r="B24" s="180"/>
      <c r="C24" s="181"/>
      <c r="D24" s="181"/>
      <c r="E24" s="181"/>
      <c r="F24" s="181"/>
      <c r="G24" s="58"/>
      <c r="H24" s="58"/>
      <c r="I24" s="58"/>
      <c r="J24" s="107" t="str">
        <f t="shared" si="0"/>
        <v/>
      </c>
      <c r="N24" s="1"/>
    </row>
    <row r="25" spans="1:14" ht="21.75" customHeight="1">
      <c r="A25" s="55">
        <v>17</v>
      </c>
      <c r="B25" s="180"/>
      <c r="C25" s="181"/>
      <c r="D25" s="181"/>
      <c r="E25" s="181"/>
      <c r="F25" s="181"/>
      <c r="G25" s="58"/>
      <c r="H25" s="58"/>
      <c r="I25" s="58"/>
      <c r="J25" s="107" t="str">
        <f t="shared" si="0"/>
        <v/>
      </c>
      <c r="N25" s="1"/>
    </row>
    <row r="26" spans="1:14" ht="21.75" customHeight="1">
      <c r="A26" s="56">
        <v>18</v>
      </c>
      <c r="B26" s="180"/>
      <c r="C26" s="181"/>
      <c r="D26" s="181"/>
      <c r="E26" s="181"/>
      <c r="F26" s="181"/>
      <c r="G26" s="58"/>
      <c r="H26" s="58"/>
      <c r="I26" s="58"/>
      <c r="J26" s="107" t="str">
        <f t="shared" si="0"/>
        <v/>
      </c>
      <c r="N26" s="1"/>
    </row>
    <row r="27" spans="1:14" ht="21.75" customHeight="1">
      <c r="A27" s="55">
        <v>19</v>
      </c>
      <c r="B27" s="180"/>
      <c r="C27" s="181"/>
      <c r="D27" s="181"/>
      <c r="E27" s="181"/>
      <c r="F27" s="181"/>
      <c r="G27" s="58"/>
      <c r="H27" s="58"/>
      <c r="I27" s="58"/>
      <c r="J27" s="107" t="str">
        <f t="shared" si="0"/>
        <v/>
      </c>
      <c r="N27" s="1"/>
    </row>
    <row r="28" spans="1:14" ht="23.25" customHeight="1" thickBot="1">
      <c r="A28" s="55">
        <v>20</v>
      </c>
      <c r="B28" s="171"/>
      <c r="C28" s="172"/>
      <c r="D28" s="172"/>
      <c r="E28" s="172"/>
      <c r="F28" s="173"/>
      <c r="G28" s="59"/>
      <c r="H28" s="60"/>
      <c r="I28" s="58"/>
      <c r="J28" s="107" t="str">
        <f t="shared" si="0"/>
        <v/>
      </c>
      <c r="N28" s="1"/>
    </row>
    <row r="29" spans="1:14" ht="37.5" customHeight="1" thickTop="1">
      <c r="A29" s="12" t="s">
        <v>15</v>
      </c>
      <c r="B29" s="13"/>
      <c r="C29" s="12"/>
      <c r="D29" s="13"/>
      <c r="E29" s="12"/>
      <c r="F29" s="14"/>
      <c r="G29" s="165" t="s">
        <v>24</v>
      </c>
      <c r="H29" s="166"/>
      <c r="I29" s="167">
        <f>SUM(J9:J28)</f>
        <v>0</v>
      </c>
      <c r="J29" s="168"/>
      <c r="N29" s="1"/>
    </row>
    <row r="30" spans="1:14" ht="14.1" customHeight="1">
      <c r="A30" s="61"/>
      <c r="B30" s="62"/>
      <c r="C30" s="61"/>
      <c r="D30" s="62"/>
      <c r="E30" s="61"/>
      <c r="F30" s="62"/>
      <c r="G30" s="63"/>
      <c r="H30" s="63"/>
      <c r="I30" s="64"/>
      <c r="J30" s="65"/>
      <c r="N30" s="1"/>
    </row>
    <row r="31" spans="1:14" s="74" customFormat="1" ht="15" customHeight="1">
      <c r="A31" s="68" t="s">
        <v>39</v>
      </c>
      <c r="B31" s="69"/>
      <c r="C31" s="70"/>
      <c r="D31" s="69"/>
      <c r="E31" s="70"/>
      <c r="F31" s="69"/>
      <c r="G31" s="71"/>
      <c r="H31" s="71"/>
      <c r="I31" s="72"/>
      <c r="J31" s="73"/>
    </row>
    <row r="32" spans="1:14" s="80" customFormat="1" ht="15" customHeight="1">
      <c r="A32" s="68" t="s">
        <v>32</v>
      </c>
      <c r="B32" s="75"/>
      <c r="C32" s="76"/>
      <c r="D32" s="75"/>
      <c r="E32" s="76"/>
      <c r="F32" s="75"/>
      <c r="G32" s="77"/>
      <c r="H32" s="77"/>
      <c r="I32" s="78"/>
      <c r="J32" s="79"/>
    </row>
    <row r="33" spans="1:14" s="80" customFormat="1" ht="15" customHeight="1">
      <c r="A33" s="68" t="s">
        <v>33</v>
      </c>
      <c r="B33" s="75"/>
      <c r="C33" s="76"/>
      <c r="D33" s="75"/>
      <c r="E33" s="76"/>
      <c r="F33" s="75"/>
      <c r="G33" s="77"/>
      <c r="H33" s="77"/>
      <c r="I33" s="78"/>
      <c r="J33" s="79"/>
    </row>
    <row r="34" spans="1:14" s="80" customFormat="1" ht="15" customHeight="1">
      <c r="A34" s="68" t="s">
        <v>34</v>
      </c>
      <c r="B34" s="75"/>
      <c r="C34" s="76"/>
      <c r="D34" s="75"/>
      <c r="E34" s="76"/>
      <c r="F34" s="75"/>
      <c r="G34" s="77"/>
      <c r="H34" s="77"/>
      <c r="I34" s="78"/>
      <c r="J34" s="79"/>
    </row>
    <row r="35" spans="1:14" s="80" customFormat="1" ht="15" customHeight="1">
      <c r="A35" s="80" t="s">
        <v>40</v>
      </c>
      <c r="N35" s="81"/>
    </row>
    <row r="36" spans="1:14" s="80" customFormat="1" ht="15" customHeight="1">
      <c r="A36" s="80" t="s">
        <v>31</v>
      </c>
      <c r="N36" s="81"/>
    </row>
  </sheetData>
  <mergeCells count="30">
    <mergeCell ref="A1:J1"/>
    <mergeCell ref="C5:G5"/>
    <mergeCell ref="I5:J5"/>
    <mergeCell ref="B27:F27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A3:J3"/>
    <mergeCell ref="N8:R8"/>
    <mergeCell ref="A7:J7"/>
    <mergeCell ref="G29:H29"/>
    <mergeCell ref="I29:J29"/>
    <mergeCell ref="A5:B5"/>
    <mergeCell ref="B28:F28"/>
    <mergeCell ref="B20:F20"/>
    <mergeCell ref="B9:F9"/>
    <mergeCell ref="B10:F10"/>
    <mergeCell ref="B11:F11"/>
    <mergeCell ref="B12:F12"/>
    <mergeCell ref="B13:F13"/>
    <mergeCell ref="B14:F14"/>
    <mergeCell ref="B8:F8"/>
  </mergeCells>
  <phoneticPr fontId="1"/>
  <dataValidations disablePrompts="1" count="4">
    <dataValidation type="list" allowBlank="1" showInputMessage="1" sqref="G9:G28">
      <formula1>"MR.,MS."</formula1>
    </dataValidation>
    <dataValidation type="list" sqref="H10:H28">
      <formula1>"6,7,8,9,10,11,12,13,14,15,16,17,18"</formula1>
    </dataValidation>
    <dataValidation type="list" sqref="H9">
      <formula1>"6,7,8,9,10,11,12,13,14,15,16,17,18,Over19"</formula1>
    </dataValidation>
    <dataValidation type="list" errorStyle="information" allowBlank="1" showInputMessage="1" sqref="I9:I28">
      <formula1>"1-(ST),2-(AD),3-(LD),4-(FM)"</formula1>
    </dataValidation>
  </dataValidations>
  <printOptions horizontalCentered="1"/>
  <pageMargins left="0.55118110236220474" right="0.55118110236220474" top="0.59055118110236227" bottom="0.98425196850393704" header="0.31496062992125984" footer="0.31496062992125984"/>
  <pageSetup paperSize="9" scale="98" orientation="portrait" horizontalDpi="4294967293" verticalDpi="0" r:id="rId1"/>
  <ignoredErrors>
    <ignoredError sqref="I29 I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ENTRY FORM</vt:lpstr>
      <vt:lpstr>HOTEL</vt:lpstr>
      <vt:lpstr>'ENTRY FORM'!Print_Area</vt:lpstr>
      <vt:lpstr>HOTEL!Print_Area</vt:lpstr>
    </vt:vector>
  </TitlesOfParts>
  <Company>FAMILY KUROGI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KUROGI</dc:creator>
  <cp:lastModifiedBy>KUROGI</cp:lastModifiedBy>
  <cp:lastPrinted>2018-11-04T08:18:27Z</cp:lastPrinted>
  <dcterms:created xsi:type="dcterms:W3CDTF">2006-12-03T12:22:11Z</dcterms:created>
  <dcterms:modified xsi:type="dcterms:W3CDTF">2019-09-29T21:13:57Z</dcterms:modified>
</cp:coreProperties>
</file>